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61" activeTab="62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Plan2" sheetId="68" r:id="rId64"/>
  </sheets>
  <calcPr calcId="145621"/>
</workbook>
</file>

<file path=xl/calcChain.xml><?xml version="1.0" encoding="utf-8"?>
<calcChain xmlns="http://schemas.openxmlformats.org/spreadsheetml/2006/main">
  <c r="O7" i="76" l="1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P10" i="75" s="1"/>
  <c r="O9" i="75"/>
  <c r="N9" i="75"/>
  <c r="P9" i="75" s="1"/>
  <c r="O8" i="75"/>
  <c r="N8" i="75"/>
  <c r="P8" i="75" s="1"/>
  <c r="O6" i="75"/>
  <c r="N6" i="75"/>
  <c r="P6" i="75" s="1"/>
  <c r="P7" i="75"/>
  <c r="U5" i="75"/>
  <c r="P5" i="75"/>
  <c r="V11" i="75" l="1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O7" i="74"/>
  <c r="P7" i="74" s="1"/>
  <c r="N7" i="74"/>
  <c r="N6" i="74"/>
  <c r="P6" i="74"/>
  <c r="O5" i="74"/>
  <c r="N5" i="74"/>
  <c r="U7" i="74"/>
  <c r="U6" i="74"/>
  <c r="U5" i="74"/>
  <c r="P5" i="74" l="1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<sst xmlns="http://schemas.openxmlformats.org/spreadsheetml/2006/main" count="7406" uniqueCount="688">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</sst>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7" fillId="2" borderId="0" applyNumberFormat="0" applyFont="0" applyBorder="0" applyProtection="0"/>
    <xf numFmtId="0" fontId="28" fillId="0" borderId="0" applyNumberFormat="0" applyBorder="0" applyProtection="0">
      <alignment horizontal="center"/>
    </xf>
    <xf numFmtId="0" fontId="28" fillId="0" borderId="0" applyNumberFormat="0" applyBorder="0" applyProtection="0">
      <alignment horizontal="center" textRotation="90"/>
    </xf>
    <xf numFmtId="0" fontId="29" fillId="0" borderId="0" applyNumberFormat="0" applyBorder="0" applyProtection="0"/>
    <xf numFmtId="166" fontId="29" fillId="0" borderId="0" applyBorder="0" applyProtection="0"/>
    <xf numFmtId="0" fontId="26" fillId="0" borderId="0"/>
    <xf numFmtId="44" fontId="27" fillId="0" borderId="0" applyFont="0" applyFill="0" applyBorder="0" applyAlignment="0" applyProtection="0"/>
    <xf numFmtId="0" fontId="23" fillId="0" borderId="0"/>
  </cellStyleXfs>
  <cellXfs count="358">
    <xf numFmtId="0" fontId="0" fillId="0" borderId="0" xfId="0"/>
    <xf numFmtId="0" fontId="0" fillId="3" borderId="0" xfId="0" applyFill="1" applyAlignment="1"/>
    <xf numFmtId="0" fontId="35" fillId="3" borderId="0" xfId="0" applyFont="1" applyFill="1" applyAlignment="1"/>
    <xf numFmtId="0" fontId="36" fillId="3" borderId="0" xfId="0" applyFont="1" applyFill="1"/>
    <xf numFmtId="0" fontId="36" fillId="0" borderId="0" xfId="0" applyFont="1"/>
    <xf numFmtId="0" fontId="33" fillId="3" borderId="0" xfId="0" applyFont="1" applyFill="1" applyAlignment="1"/>
    <xf numFmtId="0" fontId="31" fillId="3" borderId="0" xfId="0" applyFont="1" applyFill="1"/>
    <xf numFmtId="0" fontId="34" fillId="3" borderId="0" xfId="0" applyFont="1" applyFill="1" applyAlignment="1"/>
    <xf numFmtId="165" fontId="30" fillId="0" borderId="1" xfId="0" applyNumberFormat="1" applyFont="1" applyBorder="1" applyAlignment="1">
      <alignment horizontal="right"/>
    </xf>
    <xf numFmtId="0" fontId="0" fillId="5" borderId="0" xfId="0" applyFill="1"/>
    <xf numFmtId="0" fontId="32" fillId="5" borderId="0" xfId="0" applyFont="1" applyFill="1" applyAlignment="1">
      <alignment horizontal="center"/>
    </xf>
    <xf numFmtId="164" fontId="32" fillId="5" borderId="0" xfId="0" applyNumberFormat="1" applyFont="1" applyFill="1" applyAlignment="1">
      <alignment horizontal="center"/>
    </xf>
    <xf numFmtId="0" fontId="37" fillId="3" borderId="1" xfId="0" applyFont="1" applyFill="1" applyBorder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3" borderId="1" xfId="0" applyFont="1" applyFill="1" applyBorder="1" applyAlignment="1">
      <alignment horizontal="center" vertical="top" wrapText="1"/>
    </xf>
    <xf numFmtId="164" fontId="37" fillId="3" borderId="1" xfId="0" applyNumberFormat="1" applyFont="1" applyFill="1" applyBorder="1" applyAlignment="1">
      <alignment horizontal="center" vertical="top"/>
    </xf>
    <xf numFmtId="14" fontId="37" fillId="3" borderId="1" xfId="0" applyNumberFormat="1" applyFont="1" applyFill="1" applyBorder="1" applyAlignment="1">
      <alignment horizontal="center" vertical="top"/>
    </xf>
    <xf numFmtId="14" fontId="37" fillId="3" borderId="2" xfId="0" applyNumberFormat="1" applyFont="1" applyFill="1" applyBorder="1" applyAlignment="1">
      <alignment horizontal="center" vertical="top"/>
    </xf>
    <xf numFmtId="0" fontId="36" fillId="0" borderId="1" xfId="0" applyFont="1" applyBorder="1" applyAlignment="1">
      <alignment horizontal="center" vertical="top"/>
    </xf>
    <xf numFmtId="0" fontId="37" fillId="3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164" fontId="37" fillId="3" borderId="1" xfId="0" applyNumberFormat="1" applyFont="1" applyFill="1" applyBorder="1" applyAlignment="1">
      <alignment horizontal="center" vertical="center"/>
    </xf>
    <xf numFmtId="14" fontId="37" fillId="3" borderId="1" xfId="0" applyNumberFormat="1" applyFont="1" applyFill="1" applyBorder="1" applyAlignment="1">
      <alignment horizontal="center" vertical="center"/>
    </xf>
    <xf numFmtId="167" fontId="3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7" fillId="3" borderId="1" xfId="0" applyNumberFormat="1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top"/>
    </xf>
    <xf numFmtId="49" fontId="37" fillId="6" borderId="1" xfId="0" applyNumberFormat="1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164" fontId="37" fillId="6" borderId="1" xfId="0" applyNumberFormat="1" applyFont="1" applyFill="1" applyBorder="1" applyAlignment="1">
      <alignment horizontal="center" vertical="center"/>
    </xf>
    <xf numFmtId="167" fontId="37" fillId="6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 applyAlignment="1">
      <alignment horizontal="center" vertical="top"/>
    </xf>
    <xf numFmtId="0" fontId="37" fillId="6" borderId="1" xfId="0" applyFont="1" applyFill="1" applyBorder="1" applyAlignment="1">
      <alignment horizontal="center" vertical="center" wrapText="1"/>
    </xf>
    <xf numFmtId="14" fontId="37" fillId="6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top" wrapText="1"/>
    </xf>
    <xf numFmtId="14" fontId="37" fillId="6" borderId="4" xfId="0" applyNumberFormat="1" applyFont="1" applyFill="1" applyBorder="1" applyAlignment="1">
      <alignment horizontal="center" vertical="center"/>
    </xf>
    <xf numFmtId="164" fontId="37" fillId="6" borderId="5" xfId="0" applyNumberFormat="1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7" fontId="37" fillId="6" borderId="5" xfId="0" applyNumberFormat="1" applyFont="1" applyFill="1" applyBorder="1" applyAlignment="1">
      <alignment horizontal="center" vertical="center"/>
    </xf>
    <xf numFmtId="0" fontId="36" fillId="7" borderId="5" xfId="0" applyFont="1" applyFill="1" applyBorder="1" applyAlignment="1">
      <alignment horizontal="center" vertical="top"/>
    </xf>
    <xf numFmtId="164" fontId="37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7" fillId="6" borderId="3" xfId="0" applyNumberFormat="1" applyFont="1" applyFill="1" applyBorder="1" applyAlignment="1">
      <alignment horizontal="center" vertical="center"/>
    </xf>
    <xf numFmtId="167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/>
    </xf>
    <xf numFmtId="164" fontId="37" fillId="6" borderId="2" xfId="0" applyNumberFormat="1" applyFont="1" applyFill="1" applyBorder="1" applyAlignment="1">
      <alignment horizontal="center" vertical="center"/>
    </xf>
    <xf numFmtId="0" fontId="37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/>
    </xf>
    <xf numFmtId="49" fontId="37" fillId="6" borderId="5" xfId="0" applyNumberFormat="1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0" fontId="36" fillId="7" borderId="5" xfId="0" applyFont="1" applyFill="1" applyBorder="1" applyAlignment="1">
      <alignment horizontal="center" vertical="top"/>
    </xf>
    <xf numFmtId="164" fontId="37" fillId="6" borderId="5" xfId="0" applyNumberFormat="1" applyFont="1" applyFill="1" applyBorder="1" applyAlignment="1">
      <alignment horizontal="center" vertical="center"/>
    </xf>
    <xf numFmtId="167" fontId="37" fillId="6" borderId="5" xfId="0" applyNumberFormat="1" applyFont="1" applyFill="1" applyBorder="1" applyAlignment="1">
      <alignment horizontal="center" vertical="center"/>
    </xf>
    <xf numFmtId="14" fontId="37" fillId="6" borderId="5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14" fontId="37" fillId="6" borderId="3" xfId="0" applyNumberFormat="1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164" fontId="37" fillId="6" borderId="15" xfId="0" applyNumberFormat="1" applyFont="1" applyFill="1" applyBorder="1" applyAlignment="1">
      <alignment horizontal="center" vertical="center"/>
    </xf>
    <xf numFmtId="164" fontId="37" fillId="6" borderId="17" xfId="0" applyNumberFormat="1" applyFont="1" applyFill="1" applyBorder="1" applyAlignment="1">
      <alignment horizontal="center" vertical="center"/>
    </xf>
    <xf numFmtId="168" fontId="37" fillId="6" borderId="3" xfId="0" applyNumberFormat="1" applyFont="1" applyFill="1" applyBorder="1" applyAlignment="1">
      <alignment horizontal="center" vertical="center"/>
    </xf>
    <xf numFmtId="0" fontId="37" fillId="6" borderId="3" xfId="0" applyNumberFormat="1" applyFont="1" applyFill="1" applyBorder="1" applyAlignment="1">
      <alignment horizontal="center" vertical="center"/>
    </xf>
    <xf numFmtId="167" fontId="37" fillId="6" borderId="15" xfId="0" applyNumberFormat="1" applyFont="1" applyFill="1" applyBorder="1" applyAlignment="1">
      <alignment horizontal="center" vertical="center"/>
    </xf>
    <xf numFmtId="49" fontId="37" fillId="6" borderId="5" xfId="0" applyNumberFormat="1" applyFont="1" applyFill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14" fontId="37" fillId="6" borderId="1" xfId="0" applyNumberFormat="1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44" fontId="37" fillId="6" borderId="1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49" fontId="37" fillId="6" borderId="5" xfId="0" applyNumberFormat="1" applyFont="1" applyFill="1" applyBorder="1" applyAlignment="1">
      <alignment horizontal="center" vertical="center"/>
    </xf>
    <xf numFmtId="0" fontId="37" fillId="3" borderId="5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14" fontId="37" fillId="6" borderId="5" xfId="0" applyNumberFormat="1" applyFont="1" applyFill="1" applyBorder="1" applyAlignment="1">
      <alignment horizontal="center" vertical="center" wrapText="1"/>
    </xf>
    <xf numFmtId="44" fontId="37" fillId="6" borderId="5" xfId="7" applyFont="1" applyFill="1" applyBorder="1" applyAlignment="1">
      <alignment horizontal="center" vertical="center" wrapText="1"/>
    </xf>
    <xf numFmtId="14" fontId="37" fillId="6" borderId="3" xfId="0" applyNumberFormat="1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6" borderId="19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165" fontId="30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5" fillId="0" borderId="3" xfId="0" applyFont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6" borderId="19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23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23" fillId="0" borderId="0" xfId="8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169" fontId="25" fillId="0" borderId="3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9" fontId="37" fillId="6" borderId="13" xfId="0" applyNumberFormat="1" applyFont="1" applyFill="1" applyBorder="1" applyAlignment="1">
      <alignment horizontal="center" vertical="center"/>
    </xf>
    <xf numFmtId="0" fontId="37" fillId="3" borderId="13" xfId="0" applyFont="1" applyFill="1" applyBorder="1" applyAlignment="1">
      <alignment horizontal="center" vertical="center" wrapText="1"/>
    </xf>
    <xf numFmtId="14" fontId="37" fillId="6" borderId="13" xfId="0" applyNumberFormat="1" applyFont="1" applyFill="1" applyBorder="1" applyAlignment="1">
      <alignment horizontal="center" vertical="center" wrapText="1"/>
    </xf>
    <xf numFmtId="169" fontId="25" fillId="0" borderId="1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4" fontId="0" fillId="0" borderId="0" xfId="0" applyNumberFormat="1"/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7" fillId="6" borderId="3" xfId="0" applyFont="1" applyFill="1" applyBorder="1" applyAlignment="1">
      <alignment horizontal="center" vertical="center" wrapText="1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37" fillId="6" borderId="1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7" fillId="6" borderId="3" xfId="0" applyFont="1" applyFill="1" applyBorder="1" applyAlignment="1">
      <alignment horizontal="center" vertical="center" wrapText="1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7" fillId="6" borderId="3" xfId="0" applyNumberFormat="1" applyFont="1" applyFill="1" applyBorder="1" applyAlignment="1">
      <alignment horizontal="center" vertical="center"/>
    </xf>
    <xf numFmtId="44" fontId="37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64" fontId="32" fillId="5" borderId="1" xfId="0" applyNumberFormat="1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30" fillId="0" borderId="1" xfId="0" applyFont="1" applyFill="1" applyBorder="1" applyAlignment="1"/>
    <xf numFmtId="0" fontId="32" fillId="4" borderId="1" xfId="0" applyFont="1" applyFill="1" applyBorder="1" applyAlignment="1">
      <alignment horizontal="center"/>
    </xf>
    <xf numFmtId="49" fontId="37" fillId="6" borderId="5" xfId="0" applyNumberFormat="1" applyFont="1" applyFill="1" applyBorder="1" applyAlignment="1">
      <alignment horizontal="center" vertical="center"/>
    </xf>
    <xf numFmtId="49" fontId="37" fillId="6" borderId="6" xfId="0" applyNumberFormat="1" applyFont="1" applyFill="1" applyBorder="1" applyAlignment="1">
      <alignment horizontal="center" vertical="center"/>
    </xf>
    <xf numFmtId="0" fontId="37" fillId="3" borderId="5" xfId="0" applyFont="1" applyFill="1" applyBorder="1" applyAlignment="1">
      <alignment horizontal="center" vertical="center" wrapText="1"/>
    </xf>
    <xf numFmtId="0" fontId="37" fillId="3" borderId="6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/>
    </xf>
    <xf numFmtId="0" fontId="37" fillId="6" borderId="6" xfId="0" applyFont="1" applyFill="1" applyBorder="1" applyAlignment="1">
      <alignment horizontal="center" vertical="center"/>
    </xf>
    <xf numFmtId="164" fontId="37" fillId="6" borderId="3" xfId="0" applyNumberFormat="1" applyFont="1" applyFill="1" applyBorder="1" applyAlignment="1">
      <alignment horizontal="center" vertical="center"/>
    </xf>
    <xf numFmtId="164" fontId="37" fillId="6" borderId="9" xfId="0" applyNumberFormat="1" applyFont="1" applyFill="1" applyBorder="1" applyAlignment="1">
      <alignment horizontal="center" vertical="center"/>
    </xf>
    <xf numFmtId="164" fontId="37" fillId="6" borderId="10" xfId="0" applyNumberFormat="1" applyFont="1" applyFill="1" applyBorder="1" applyAlignment="1">
      <alignment horizontal="center" vertical="center"/>
    </xf>
    <xf numFmtId="0" fontId="36" fillId="7" borderId="3" xfId="0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0" fontId="37" fillId="6" borderId="8" xfId="0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/>
    </xf>
    <xf numFmtId="167" fontId="37" fillId="6" borderId="3" xfId="0" applyNumberFormat="1" applyFont="1" applyFill="1" applyBorder="1" applyAlignment="1">
      <alignment horizontal="center" vertical="center"/>
    </xf>
    <xf numFmtId="0" fontId="36" fillId="7" borderId="5" xfId="0" applyFont="1" applyFill="1" applyBorder="1" applyAlignment="1">
      <alignment horizontal="center" vertical="top"/>
    </xf>
    <xf numFmtId="0" fontId="36" fillId="7" borderId="6" xfId="0" applyFont="1" applyFill="1" applyBorder="1" applyAlignment="1">
      <alignment horizontal="center" vertical="top"/>
    </xf>
    <xf numFmtId="164" fontId="37" fillId="6" borderId="5" xfId="0" applyNumberFormat="1" applyFont="1" applyFill="1" applyBorder="1" applyAlignment="1">
      <alignment horizontal="center" vertical="center"/>
    </xf>
    <xf numFmtId="164" fontId="37" fillId="6" borderId="6" xfId="0" applyNumberFormat="1" applyFont="1" applyFill="1" applyBorder="1" applyAlignment="1">
      <alignment horizontal="center" vertical="center"/>
    </xf>
    <xf numFmtId="167" fontId="37" fillId="6" borderId="5" xfId="0" applyNumberFormat="1" applyFont="1" applyFill="1" applyBorder="1" applyAlignment="1">
      <alignment horizontal="center" vertical="center"/>
    </xf>
    <xf numFmtId="167" fontId="37" fillId="6" borderId="6" xfId="0" applyNumberFormat="1" applyFont="1" applyFill="1" applyBorder="1" applyAlignment="1">
      <alignment horizontal="center" vertical="center"/>
    </xf>
    <xf numFmtId="14" fontId="37" fillId="6" borderId="5" xfId="0" applyNumberFormat="1" applyFont="1" applyFill="1" applyBorder="1" applyAlignment="1">
      <alignment horizontal="center" vertical="center"/>
    </xf>
    <xf numFmtId="14" fontId="37" fillId="6" borderId="6" xfId="0" applyNumberFormat="1" applyFont="1" applyFill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7" borderId="3" xfId="0" applyFont="1" applyFill="1" applyBorder="1" applyAlignment="1">
      <alignment horizontal="center" vertical="center"/>
    </xf>
    <xf numFmtId="14" fontId="37" fillId="6" borderId="3" xfId="0" applyNumberFormat="1" applyFont="1" applyFill="1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 wrapText="1"/>
    </xf>
    <xf numFmtId="0" fontId="37" fillId="6" borderId="14" xfId="0" applyFont="1" applyFill="1" applyBorder="1" applyAlignment="1">
      <alignment horizontal="center" vertical="center" wrapText="1"/>
    </xf>
    <xf numFmtId="168" fontId="37" fillId="6" borderId="3" xfId="0" applyNumberFormat="1" applyFont="1" applyFill="1" applyBorder="1" applyAlignment="1">
      <alignment horizontal="center" vertical="center"/>
    </xf>
    <xf numFmtId="0" fontId="37" fillId="6" borderId="3" xfId="0" applyNumberFormat="1" applyFont="1" applyFill="1" applyBorder="1" applyAlignment="1">
      <alignment horizontal="center" vertical="center"/>
    </xf>
    <xf numFmtId="167" fontId="37" fillId="6" borderId="15" xfId="0" applyNumberFormat="1" applyFont="1" applyFill="1" applyBorder="1" applyAlignment="1">
      <alignment horizontal="center" vertical="center"/>
    </xf>
    <xf numFmtId="167" fontId="37" fillId="6" borderId="16" xfId="0" applyNumberFormat="1" applyFont="1" applyFill="1" applyBorder="1" applyAlignment="1">
      <alignment horizontal="center" vertical="center"/>
    </xf>
    <xf numFmtId="164" fontId="37" fillId="6" borderId="12" xfId="0" applyNumberFormat="1" applyFont="1" applyFill="1" applyBorder="1" applyAlignment="1">
      <alignment horizontal="center" vertical="center"/>
    </xf>
    <xf numFmtId="164" fontId="37" fillId="6" borderId="17" xfId="0" applyNumberFormat="1" applyFont="1" applyFill="1" applyBorder="1" applyAlignment="1">
      <alignment horizontal="center" vertical="center"/>
    </xf>
    <xf numFmtId="164" fontId="37" fillId="6" borderId="18" xfId="0" applyNumberFormat="1" applyFont="1" applyFill="1" applyBorder="1" applyAlignment="1">
      <alignment horizontal="center" vertical="center"/>
    </xf>
    <xf numFmtId="164" fontId="37" fillId="6" borderId="15" xfId="0" applyNumberFormat="1" applyFont="1" applyFill="1" applyBorder="1" applyAlignment="1">
      <alignment horizontal="center" vertical="center"/>
    </xf>
    <xf numFmtId="164" fontId="37" fillId="6" borderId="16" xfId="0" applyNumberFormat="1" applyFont="1" applyFill="1" applyBorder="1" applyAlignment="1">
      <alignment horizontal="center" vertical="center"/>
    </xf>
    <xf numFmtId="0" fontId="37" fillId="6" borderId="19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4" fontId="37" fillId="6" borderId="15" xfId="7" applyFont="1" applyFill="1" applyBorder="1" applyAlignment="1">
      <alignment horizontal="center" vertical="center" wrapText="1"/>
    </xf>
    <xf numFmtId="44" fontId="37" fillId="6" borderId="16" xfId="7" applyFont="1" applyFill="1" applyBorder="1" applyAlignment="1">
      <alignment horizontal="center" vertical="center" wrapText="1"/>
    </xf>
    <xf numFmtId="44" fontId="37" fillId="6" borderId="20" xfId="7" applyFont="1" applyFill="1" applyBorder="1" applyAlignment="1">
      <alignment horizontal="center" vertical="center" wrapText="1"/>
    </xf>
    <xf numFmtId="44" fontId="37" fillId="6" borderId="5" xfId="7" applyFont="1" applyFill="1" applyBorder="1" applyAlignment="1">
      <alignment horizontal="center" vertical="center" wrapText="1"/>
    </xf>
    <xf numFmtId="44" fontId="37" fillId="6" borderId="12" xfId="7" applyFont="1" applyFill="1" applyBorder="1" applyAlignment="1">
      <alignment horizontal="center" vertical="center" wrapText="1"/>
    </xf>
    <xf numFmtId="44" fontId="37" fillId="6" borderId="6" xfId="7" applyFont="1" applyFill="1" applyBorder="1" applyAlignment="1">
      <alignment horizontal="center" vertical="center" wrapText="1"/>
    </xf>
    <xf numFmtId="44" fontId="37" fillId="6" borderId="17" xfId="7" applyFont="1" applyFill="1" applyBorder="1" applyAlignment="1">
      <alignment horizontal="center" vertical="center" wrapText="1"/>
    </xf>
    <xf numFmtId="44" fontId="37" fillId="6" borderId="18" xfId="7" applyFont="1" applyFill="1" applyBorder="1" applyAlignment="1">
      <alignment horizontal="center" vertical="center" wrapText="1"/>
    </xf>
    <xf numFmtId="44" fontId="37" fillId="6" borderId="21" xfId="7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/>
    </xf>
    <xf numFmtId="0" fontId="32" fillId="4" borderId="7" xfId="0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center"/>
    </xf>
    <xf numFmtId="164" fontId="32" fillId="5" borderId="5" xfId="0" applyNumberFormat="1" applyFont="1" applyFill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37" fillId="6" borderId="13" xfId="7" applyFont="1" applyFill="1" applyBorder="1" applyAlignment="1">
      <alignment horizontal="center" vertical="center" wrapText="1"/>
    </xf>
    <xf numFmtId="44" fontId="37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42917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43252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43282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94" t="s">
        <v>279</v>
      </c>
      <c r="B22" s="294" t="s">
        <v>279</v>
      </c>
      <c r="C22" s="296" t="s">
        <v>75</v>
      </c>
      <c r="D22" s="290" t="s">
        <v>104</v>
      </c>
      <c r="E22" s="292" t="s">
        <v>88</v>
      </c>
      <c r="F22" s="29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02">
        <v>0</v>
      </c>
      <c r="R22" s="298">
        <v>0</v>
      </c>
      <c r="S22" s="304">
        <v>0</v>
      </c>
      <c r="T22" s="298">
        <v>0</v>
      </c>
      <c r="U22" s="305">
        <f t="shared" si="1"/>
        <v>0</v>
      </c>
      <c r="V22" s="298">
        <f>P22+P23</f>
        <v>1406.06</v>
      </c>
      <c r="W22" s="299">
        <f t="shared" si="3"/>
        <v>1406.06</v>
      </c>
      <c r="X22" s="301"/>
    </row>
    <row r="23" spans="1:24" ht="38.25" customHeight="1" x14ac:dyDescent="0.2">
      <c r="A23" s="295"/>
      <c r="B23" s="295"/>
      <c r="C23" s="297"/>
      <c r="D23" s="291"/>
      <c r="E23" s="293"/>
      <c r="F23" s="29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03"/>
      <c r="R23" s="298"/>
      <c r="S23" s="304"/>
      <c r="T23" s="298"/>
      <c r="U23" s="305"/>
      <c r="V23" s="298"/>
      <c r="W23" s="300"/>
      <c r="X23" s="301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43313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43344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94" t="s">
        <v>250</v>
      </c>
      <c r="B16" s="294" t="s">
        <v>250</v>
      </c>
      <c r="C16" s="296" t="s">
        <v>319</v>
      </c>
      <c r="D16" s="290" t="s">
        <v>324</v>
      </c>
      <c r="E16" s="292" t="s">
        <v>87</v>
      </c>
      <c r="F16" s="29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12">
        <v>43356</v>
      </c>
      <c r="M16" s="312">
        <v>43357</v>
      </c>
      <c r="N16" s="31">
        <f>1465.14/2</f>
        <v>732.57</v>
      </c>
      <c r="O16" s="31"/>
      <c r="P16" s="308">
        <f>N16+O17</f>
        <v>1465.14</v>
      </c>
      <c r="Q16" s="296">
        <v>2</v>
      </c>
      <c r="R16" s="308">
        <v>120</v>
      </c>
      <c r="S16" s="296">
        <v>0</v>
      </c>
      <c r="T16" s="308">
        <v>0</v>
      </c>
      <c r="U16" s="310">
        <f t="shared" si="1"/>
        <v>240</v>
      </c>
      <c r="V16" s="308">
        <f t="shared" si="2"/>
        <v>1705.14</v>
      </c>
      <c r="W16" s="308">
        <f t="shared" si="3"/>
        <v>1705.14</v>
      </c>
      <c r="X16" s="306"/>
    </row>
    <row r="17" spans="1:24" ht="14.25" x14ac:dyDescent="0.2">
      <c r="A17" s="295"/>
      <c r="B17" s="295"/>
      <c r="C17" s="297"/>
      <c r="D17" s="291"/>
      <c r="E17" s="293"/>
      <c r="F17" s="29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13"/>
      <c r="M17" s="313"/>
      <c r="N17" s="31"/>
      <c r="O17" s="31">
        <f>1465.14/2</f>
        <v>732.57</v>
      </c>
      <c r="P17" s="309"/>
      <c r="Q17" s="297"/>
      <c r="R17" s="309"/>
      <c r="S17" s="297"/>
      <c r="T17" s="309"/>
      <c r="U17" s="311"/>
      <c r="V17" s="309"/>
      <c r="W17" s="309"/>
      <c r="X17" s="307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43374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43405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319" t="s">
        <v>372</v>
      </c>
      <c r="B21" s="319" t="s">
        <v>372</v>
      </c>
      <c r="C21" s="304" t="s">
        <v>75</v>
      </c>
      <c r="D21" s="314" t="s">
        <v>74</v>
      </c>
      <c r="E21" s="315" t="s">
        <v>88</v>
      </c>
      <c r="F21" s="316" t="s">
        <v>374</v>
      </c>
      <c r="G21" s="317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318">
        <v>43433</v>
      </c>
      <c r="M21" s="318">
        <v>43434</v>
      </c>
      <c r="N21" s="328">
        <f>1395.23/2</f>
        <v>697.61500000000001</v>
      </c>
      <c r="O21" s="326">
        <f>1395.23/2</f>
        <v>697.61500000000001</v>
      </c>
      <c r="P21" s="321">
        <f t="shared" si="0"/>
        <v>697.61500000000001</v>
      </c>
      <c r="Q21" s="322">
        <v>0</v>
      </c>
      <c r="R21" s="321">
        <v>0</v>
      </c>
      <c r="S21" s="322">
        <v>0</v>
      </c>
      <c r="T21" s="321">
        <v>0</v>
      </c>
      <c r="U21" s="323">
        <f t="shared" si="1"/>
        <v>0</v>
      </c>
      <c r="V21" s="308">
        <f t="shared" si="2"/>
        <v>697.61500000000001</v>
      </c>
      <c r="W21" s="326">
        <f t="shared" si="3"/>
        <v>697.61500000000001</v>
      </c>
      <c r="X21" s="318"/>
    </row>
    <row r="22" spans="1:24" ht="26.25" customHeight="1" x14ac:dyDescent="0.2">
      <c r="A22" s="320"/>
      <c r="B22" s="320"/>
      <c r="C22" s="304"/>
      <c r="D22" s="314"/>
      <c r="E22" s="315"/>
      <c r="F22" s="316"/>
      <c r="G22" s="317"/>
      <c r="H22" s="52" t="s">
        <v>38</v>
      </c>
      <c r="I22" s="51" t="s">
        <v>39</v>
      </c>
      <c r="J22" s="52" t="s">
        <v>111</v>
      </c>
      <c r="K22" s="51" t="s">
        <v>112</v>
      </c>
      <c r="L22" s="318"/>
      <c r="M22" s="318"/>
      <c r="N22" s="329"/>
      <c r="O22" s="327"/>
      <c r="P22" s="321">
        <f t="shared" si="0"/>
        <v>0</v>
      </c>
      <c r="Q22" s="322"/>
      <c r="R22" s="321"/>
      <c r="S22" s="322"/>
      <c r="T22" s="321"/>
      <c r="U22" s="324"/>
      <c r="V22" s="325"/>
      <c r="W22" s="327"/>
      <c r="X22" s="318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43435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43466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43497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43525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42948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43556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43586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43617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319" t="s">
        <v>250</v>
      </c>
      <c r="B21" s="319" t="s">
        <v>250</v>
      </c>
      <c r="C21" s="316" t="s">
        <v>319</v>
      </c>
      <c r="D21" s="314"/>
      <c r="E21" s="315"/>
      <c r="F21" s="316" t="s">
        <v>458</v>
      </c>
      <c r="G21" s="316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31">
        <f>3129.35/2</f>
        <v>1564.675</v>
      </c>
      <c r="O21" s="331">
        <f>3129.35/2</f>
        <v>1564.675</v>
      </c>
      <c r="P21" s="331">
        <v>1925.28</v>
      </c>
      <c r="Q21" s="316">
        <v>2</v>
      </c>
      <c r="R21" s="331">
        <v>120</v>
      </c>
      <c r="S21" s="331">
        <v>0</v>
      </c>
      <c r="T21" s="331">
        <v>0</v>
      </c>
      <c r="U21" s="332">
        <f t="shared" ref="U21" si="4">(Q21*R21)+(S21*T21)</f>
        <v>240</v>
      </c>
      <c r="V21" s="335">
        <f t="shared" ref="V21" si="5">U21+P21</f>
        <v>2165.2799999999997</v>
      </c>
      <c r="W21" s="338">
        <f t="shared" si="3"/>
        <v>2165.2799999999997</v>
      </c>
      <c r="X21" s="331"/>
    </row>
    <row r="22" spans="1:24" ht="14.25" x14ac:dyDescent="0.2">
      <c r="A22" s="330"/>
      <c r="B22" s="330"/>
      <c r="C22" s="316"/>
      <c r="D22" s="314"/>
      <c r="E22" s="315"/>
      <c r="F22" s="316"/>
      <c r="G22" s="316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31"/>
      <c r="O22" s="331"/>
      <c r="P22" s="331"/>
      <c r="Q22" s="316"/>
      <c r="R22" s="331"/>
      <c r="S22" s="331"/>
      <c r="T22" s="331"/>
      <c r="U22" s="333"/>
      <c r="V22" s="336"/>
      <c r="W22" s="339"/>
      <c r="X22" s="331"/>
    </row>
    <row r="23" spans="1:24" ht="15" customHeight="1" x14ac:dyDescent="0.2">
      <c r="A23" s="320"/>
      <c r="B23" s="320"/>
      <c r="C23" s="316"/>
      <c r="D23" s="314"/>
      <c r="E23" s="315"/>
      <c r="F23" s="316"/>
      <c r="G23" s="316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31"/>
      <c r="O23" s="331"/>
      <c r="P23" s="331"/>
      <c r="Q23" s="316"/>
      <c r="R23" s="331"/>
      <c r="S23" s="331"/>
      <c r="T23" s="331"/>
      <c r="U23" s="334"/>
      <c r="V23" s="337"/>
      <c r="W23" s="340"/>
      <c r="X23" s="331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94">
        <v>43586</v>
      </c>
    </row>
    <row r="6" spans="1:47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47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341" t="s">
        <v>9</v>
      </c>
    </row>
    <row r="8" spans="1:47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34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34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94">
        <v>43586</v>
      </c>
    </row>
    <row r="6" spans="1:47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47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341" t="s">
        <v>9</v>
      </c>
    </row>
    <row r="8" spans="1:47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34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34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94">
        <v>43586</v>
      </c>
    </row>
    <row r="6" spans="1:47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47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341" t="s">
        <v>9</v>
      </c>
    </row>
    <row r="8" spans="1:47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34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34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94">
        <v>43586</v>
      </c>
    </row>
    <row r="6" spans="1:46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46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341" t="s">
        <v>9</v>
      </c>
    </row>
    <row r="8" spans="1:46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34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34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94">
        <v>43586</v>
      </c>
    </row>
    <row r="6" spans="1:46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46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341" t="s">
        <v>9</v>
      </c>
    </row>
    <row r="8" spans="1:46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34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34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94">
        <v>43586</v>
      </c>
    </row>
    <row r="6" spans="1:46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46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341" t="s">
        <v>9</v>
      </c>
    </row>
    <row r="8" spans="1:46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34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34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42979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43009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6"/>
      <c r="O4" s="286"/>
      <c r="P4" s="286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6"/>
      <c r="W4" s="289"/>
      <c r="X4" s="342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46" t="s">
        <v>250</v>
      </c>
      <c r="B7" s="346" t="s">
        <v>258</v>
      </c>
      <c r="C7" s="346" t="s">
        <v>183</v>
      </c>
      <c r="D7" s="346">
        <v>119</v>
      </c>
      <c r="E7" s="348" t="s">
        <v>591</v>
      </c>
      <c r="F7" s="346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51">
        <v>0</v>
      </c>
      <c r="O7" s="351">
        <v>0</v>
      </c>
      <c r="P7" s="349">
        <f t="shared" si="0"/>
        <v>0</v>
      </c>
      <c r="Q7" s="352">
        <v>5</v>
      </c>
      <c r="R7" s="354">
        <v>120</v>
      </c>
      <c r="S7" s="352">
        <v>0</v>
      </c>
      <c r="T7" s="354">
        <v>0</v>
      </c>
      <c r="U7" s="349">
        <f t="shared" si="1"/>
        <v>600</v>
      </c>
      <c r="V7" s="349">
        <f t="shared" si="2"/>
        <v>600</v>
      </c>
      <c r="W7" s="349">
        <f t="shared" si="3"/>
        <v>600</v>
      </c>
      <c r="X7" s="352"/>
    </row>
    <row r="8" spans="1:24" ht="15" x14ac:dyDescent="0.2">
      <c r="A8" s="347"/>
      <c r="B8" s="347"/>
      <c r="C8" s="347"/>
      <c r="D8" s="347"/>
      <c r="E8" s="348"/>
      <c r="F8" s="347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51"/>
      <c r="O8" s="351"/>
      <c r="P8" s="350"/>
      <c r="Q8" s="353"/>
      <c r="R8" s="355"/>
      <c r="S8" s="353"/>
      <c r="T8" s="355"/>
      <c r="U8" s="350"/>
      <c r="V8" s="350"/>
      <c r="W8" s="350"/>
      <c r="X8" s="353"/>
    </row>
    <row r="9" spans="1:24" ht="15" x14ac:dyDescent="0.2">
      <c r="A9" s="346" t="s">
        <v>250</v>
      </c>
      <c r="B9" s="346" t="s">
        <v>212</v>
      </c>
      <c r="C9" s="356" t="s">
        <v>270</v>
      </c>
      <c r="D9" s="346">
        <v>158</v>
      </c>
      <c r="E9" s="348" t="s">
        <v>592</v>
      </c>
      <c r="F9" s="356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51">
        <v>0</v>
      </c>
      <c r="O9" s="351">
        <v>0</v>
      </c>
      <c r="P9" s="349">
        <f t="shared" ref="P9" si="4">SUM(N9:O9)</f>
        <v>0</v>
      </c>
      <c r="Q9" s="352">
        <v>5</v>
      </c>
      <c r="R9" s="354">
        <v>120</v>
      </c>
      <c r="S9" s="352">
        <v>0</v>
      </c>
      <c r="T9" s="354">
        <v>0</v>
      </c>
      <c r="U9" s="349">
        <f t="shared" ref="U9" si="5">(Q9*R9)+(S9*T9)</f>
        <v>600</v>
      </c>
      <c r="V9" s="349">
        <f t="shared" ref="V9" si="6">U9+P9</f>
        <v>600</v>
      </c>
      <c r="W9" s="349">
        <f t="shared" ref="W9" si="7">V9</f>
        <v>600</v>
      </c>
      <c r="X9" s="352"/>
    </row>
    <row r="10" spans="1:24" ht="15" x14ac:dyDescent="0.2">
      <c r="A10" s="347"/>
      <c r="B10" s="347"/>
      <c r="C10" s="347"/>
      <c r="D10" s="347"/>
      <c r="E10" s="348"/>
      <c r="F10" s="347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51"/>
      <c r="O10" s="351"/>
      <c r="P10" s="350"/>
      <c r="Q10" s="353"/>
      <c r="R10" s="355"/>
      <c r="S10" s="353"/>
      <c r="T10" s="355"/>
      <c r="U10" s="350"/>
      <c r="V10" s="350"/>
      <c r="W10" s="350"/>
      <c r="X10" s="353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43009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B29" sqref="B29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272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43009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s="268" customFormat="1" ht="15" x14ac:dyDescent="0.2">
      <c r="A5" s="248" t="s">
        <v>372</v>
      </c>
      <c r="B5" s="248" t="s">
        <v>398</v>
      </c>
      <c r="C5" s="248" t="s">
        <v>266</v>
      </c>
      <c r="D5" s="269">
        <v>284</v>
      </c>
      <c r="E5" s="277" t="s">
        <v>674</v>
      </c>
      <c r="F5" s="271" t="s">
        <v>671</v>
      </c>
      <c r="G5" s="98" t="s">
        <v>31</v>
      </c>
      <c r="H5" s="98" t="s">
        <v>32</v>
      </c>
      <c r="I5" s="98" t="s">
        <v>33</v>
      </c>
      <c r="J5" s="273" t="s">
        <v>659</v>
      </c>
      <c r="K5" s="98" t="s">
        <v>660</v>
      </c>
      <c r="L5" s="266">
        <v>44823</v>
      </c>
      <c r="M5" s="266">
        <v>44827</v>
      </c>
      <c r="N5" s="267">
        <f>1212.43/2</f>
        <v>606.21500000000003</v>
      </c>
      <c r="O5" s="267">
        <f>1212.43/2</f>
        <v>606.21500000000003</v>
      </c>
      <c r="P5" s="270">
        <f>SUM(N5:O5)</f>
        <v>1212.43</v>
      </c>
      <c r="Q5" s="271">
        <v>5</v>
      </c>
      <c r="R5" s="267">
        <v>120</v>
      </c>
      <c r="S5" s="271">
        <v>0</v>
      </c>
      <c r="T5" s="267">
        <v>0</v>
      </c>
      <c r="U5" s="270">
        <f>Q5*R5+S5*T5</f>
        <v>600</v>
      </c>
      <c r="V5" s="270">
        <f>P5+U5</f>
        <v>1812.43</v>
      </c>
      <c r="W5" s="270">
        <f>V5</f>
        <v>1812.43</v>
      </c>
      <c r="X5" s="271"/>
    </row>
    <row r="6" spans="1:24" s="268" customFormat="1" ht="15" x14ac:dyDescent="0.2">
      <c r="A6" s="248" t="s">
        <v>250</v>
      </c>
      <c r="B6" s="248" t="s">
        <v>289</v>
      </c>
      <c r="C6" s="248" t="s">
        <v>168</v>
      </c>
      <c r="D6" s="269">
        <v>127</v>
      </c>
      <c r="E6" s="277" t="s">
        <v>675</v>
      </c>
      <c r="F6" s="271" t="s">
        <v>671</v>
      </c>
      <c r="G6" s="98" t="s">
        <v>31</v>
      </c>
      <c r="H6" s="98" t="s">
        <v>32</v>
      </c>
      <c r="I6" s="98" t="s">
        <v>33</v>
      </c>
      <c r="J6" s="273" t="s">
        <v>659</v>
      </c>
      <c r="K6" s="98" t="s">
        <v>660</v>
      </c>
      <c r="L6" s="266">
        <v>44823</v>
      </c>
      <c r="M6" s="266">
        <v>44827</v>
      </c>
      <c r="N6" s="267">
        <f>1212.43/2</f>
        <v>606.21500000000003</v>
      </c>
      <c r="O6" s="267">
        <f>1212.43/2</f>
        <v>606.21500000000003</v>
      </c>
      <c r="P6" s="270">
        <f t="shared" ref="P6:P8" si="0">SUM(N6:O6)</f>
        <v>1212.43</v>
      </c>
      <c r="Q6" s="271">
        <v>5</v>
      </c>
      <c r="R6" s="267">
        <v>120</v>
      </c>
      <c r="S6" s="271">
        <v>0</v>
      </c>
      <c r="T6" s="267">
        <v>0</v>
      </c>
      <c r="U6" s="270">
        <f t="shared" ref="U6:U8" si="1">Q6*R6+S6*T6</f>
        <v>600</v>
      </c>
      <c r="V6" s="270">
        <f t="shared" ref="V6:V8" si="2">P6+U6</f>
        <v>1812.43</v>
      </c>
      <c r="W6" s="270">
        <f t="shared" ref="W6:W8" si="3">V6</f>
        <v>1812.43</v>
      </c>
      <c r="X6" s="271"/>
    </row>
    <row r="7" spans="1:24" s="268" customFormat="1" ht="15" x14ac:dyDescent="0.2">
      <c r="A7" s="248" t="s">
        <v>250</v>
      </c>
      <c r="B7" s="248" t="s">
        <v>258</v>
      </c>
      <c r="C7" s="248" t="s">
        <v>609</v>
      </c>
      <c r="D7" s="269">
        <v>372</v>
      </c>
      <c r="E7" s="277" t="s">
        <v>676</v>
      </c>
      <c r="F7" s="271" t="s">
        <v>672</v>
      </c>
      <c r="G7" s="98" t="s">
        <v>31</v>
      </c>
      <c r="H7" s="98" t="s">
        <v>32</v>
      </c>
      <c r="I7" s="98" t="s">
        <v>33</v>
      </c>
      <c r="J7" s="273" t="s">
        <v>38</v>
      </c>
      <c r="K7" s="273" t="s">
        <v>39</v>
      </c>
      <c r="L7" s="266">
        <v>44825</v>
      </c>
      <c r="M7" s="266">
        <v>44826</v>
      </c>
      <c r="N7" s="267">
        <v>1453.97</v>
      </c>
      <c r="O7" s="267">
        <v>2364.62</v>
      </c>
      <c r="P7" s="270">
        <f t="shared" si="0"/>
        <v>3818.59</v>
      </c>
      <c r="Q7" s="271">
        <v>2</v>
      </c>
      <c r="R7" s="267">
        <v>120</v>
      </c>
      <c r="S7" s="271">
        <v>0</v>
      </c>
      <c r="T7" s="267">
        <v>0</v>
      </c>
      <c r="U7" s="270">
        <f t="shared" si="1"/>
        <v>240</v>
      </c>
      <c r="V7" s="270">
        <f t="shared" si="2"/>
        <v>4058.59</v>
      </c>
      <c r="W7" s="270">
        <f t="shared" si="3"/>
        <v>4058.59</v>
      </c>
      <c r="X7" s="271"/>
    </row>
    <row r="8" spans="1:24" s="268" customFormat="1" ht="15" x14ac:dyDescent="0.2">
      <c r="A8" s="248" t="s">
        <v>250</v>
      </c>
      <c r="B8" s="248" t="s">
        <v>250</v>
      </c>
      <c r="C8" s="248" t="s">
        <v>670</v>
      </c>
      <c r="D8" s="269">
        <v>383</v>
      </c>
      <c r="E8" s="277" t="s">
        <v>677</v>
      </c>
      <c r="F8" s="272" t="s">
        <v>673</v>
      </c>
      <c r="G8" s="98" t="s">
        <v>31</v>
      </c>
      <c r="H8" s="98" t="s">
        <v>32</v>
      </c>
      <c r="I8" s="98" t="s">
        <v>33</v>
      </c>
      <c r="J8" s="273" t="s">
        <v>38</v>
      </c>
      <c r="K8" s="273" t="s">
        <v>39</v>
      </c>
      <c r="L8" s="266">
        <v>44832</v>
      </c>
      <c r="M8" s="266">
        <v>44833</v>
      </c>
      <c r="N8" s="267">
        <f>2113.03/2</f>
        <v>1056.5150000000001</v>
      </c>
      <c r="O8" s="267">
        <f>2113.03/2</f>
        <v>1056.5150000000001</v>
      </c>
      <c r="P8" s="270">
        <f t="shared" si="0"/>
        <v>2113.0300000000002</v>
      </c>
      <c r="Q8" s="271">
        <v>2</v>
      </c>
      <c r="R8" s="267">
        <v>120</v>
      </c>
      <c r="S8" s="271">
        <v>0</v>
      </c>
      <c r="T8" s="267">
        <v>0</v>
      </c>
      <c r="U8" s="270">
        <f t="shared" si="1"/>
        <v>240</v>
      </c>
      <c r="V8" s="270">
        <f t="shared" si="2"/>
        <v>2353.0300000000002</v>
      </c>
      <c r="W8" s="270">
        <f t="shared" si="3"/>
        <v>2353.0300000000002</v>
      </c>
      <c r="X8" s="271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B5" sqref="B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s="268" customFormat="1" ht="15" x14ac:dyDescent="0.2">
      <c r="A5" s="248" t="s">
        <v>250</v>
      </c>
      <c r="B5" s="248" t="s">
        <v>250</v>
      </c>
      <c r="C5" s="248" t="s">
        <v>670</v>
      </c>
      <c r="D5" s="274">
        <v>383</v>
      </c>
      <c r="E5" s="277" t="s">
        <v>677</v>
      </c>
      <c r="F5" s="276" t="s">
        <v>678</v>
      </c>
      <c r="G5" s="98" t="s">
        <v>31</v>
      </c>
      <c r="H5" s="98" t="s">
        <v>32</v>
      </c>
      <c r="I5" s="98" t="s">
        <v>33</v>
      </c>
      <c r="J5" s="281" t="s">
        <v>106</v>
      </c>
      <c r="K5" s="281" t="s">
        <v>107</v>
      </c>
      <c r="L5" s="266">
        <v>44853</v>
      </c>
      <c r="M5" s="266">
        <v>44854</v>
      </c>
      <c r="N5" s="267">
        <f>1104.62/2</f>
        <v>552.30999999999995</v>
      </c>
      <c r="O5" s="267">
        <f>1104.62/2</f>
        <v>552.30999999999995</v>
      </c>
      <c r="P5" s="275">
        <f>SUM(N5:O5)</f>
        <v>1104.6199999999999</v>
      </c>
      <c r="Q5" s="276">
        <v>2</v>
      </c>
      <c r="R5" s="267">
        <v>120</v>
      </c>
      <c r="S5" s="276">
        <v>0</v>
      </c>
      <c r="T5" s="267">
        <v>0</v>
      </c>
      <c r="U5" s="275">
        <f>Q5*R5+S5*T5</f>
        <v>240</v>
      </c>
      <c r="V5" s="275">
        <f>P5+U5</f>
        <v>1344.62</v>
      </c>
      <c r="W5" s="275">
        <f>V5</f>
        <v>1344.62</v>
      </c>
      <c r="X5" s="276"/>
    </row>
    <row r="6" spans="1:24" s="268" customFormat="1" ht="15" x14ac:dyDescent="0.2">
      <c r="A6" s="285" t="s">
        <v>250</v>
      </c>
      <c r="B6" s="248" t="s">
        <v>322</v>
      </c>
      <c r="C6" s="248" t="s">
        <v>323</v>
      </c>
      <c r="D6" s="274">
        <v>87</v>
      </c>
      <c r="E6" s="252" t="s">
        <v>648</v>
      </c>
      <c r="F6" s="276" t="s">
        <v>678</v>
      </c>
      <c r="G6" s="98" t="s">
        <v>31</v>
      </c>
      <c r="H6" s="98" t="s">
        <v>32</v>
      </c>
      <c r="I6" s="98" t="s">
        <v>33</v>
      </c>
      <c r="J6" s="281" t="s">
        <v>106</v>
      </c>
      <c r="K6" s="281" t="s">
        <v>107</v>
      </c>
      <c r="L6" s="266">
        <v>44853</v>
      </c>
      <c r="M6" s="266">
        <v>44854</v>
      </c>
      <c r="N6" s="267">
        <f>1104.62/2</f>
        <v>552.30999999999995</v>
      </c>
      <c r="O6" s="267">
        <f t="shared" ref="O6:O7" si="0">1104.62/2</f>
        <v>552.30999999999995</v>
      </c>
      <c r="P6" s="275">
        <f t="shared" ref="P6:P7" si="1">SUM(N6:O6)</f>
        <v>1104.6199999999999</v>
      </c>
      <c r="Q6" s="276">
        <v>2</v>
      </c>
      <c r="R6" s="267">
        <v>120</v>
      </c>
      <c r="S6" s="276">
        <v>0</v>
      </c>
      <c r="T6" s="267">
        <v>0</v>
      </c>
      <c r="U6" s="275">
        <f t="shared" ref="U6:U7" si="2">Q6*R6+S6*T6</f>
        <v>240</v>
      </c>
      <c r="V6" s="275">
        <f t="shared" ref="V6:V7" si="3">P6+U6</f>
        <v>1344.62</v>
      </c>
      <c r="W6" s="275">
        <f t="shared" ref="W6:W7" si="4">V6</f>
        <v>1344.62</v>
      </c>
      <c r="X6" s="276"/>
    </row>
    <row r="7" spans="1:24" s="268" customFormat="1" ht="15" x14ac:dyDescent="0.2">
      <c r="A7" s="248" t="s">
        <v>250</v>
      </c>
      <c r="B7" s="248" t="s">
        <v>289</v>
      </c>
      <c r="C7" s="248" t="s">
        <v>236</v>
      </c>
      <c r="D7" s="274">
        <v>82</v>
      </c>
      <c r="E7" s="281" t="s">
        <v>679</v>
      </c>
      <c r="F7" s="276" t="s">
        <v>678</v>
      </c>
      <c r="G7" s="98" t="s">
        <v>31</v>
      </c>
      <c r="H7" s="98" t="s">
        <v>32</v>
      </c>
      <c r="I7" s="98" t="s">
        <v>33</v>
      </c>
      <c r="J7" s="281" t="s">
        <v>106</v>
      </c>
      <c r="K7" s="281" t="s">
        <v>107</v>
      </c>
      <c r="L7" s="266">
        <v>44853</v>
      </c>
      <c r="M7" s="266">
        <v>44854</v>
      </c>
      <c r="N7" s="267">
        <f>1104.62/2</f>
        <v>552.30999999999995</v>
      </c>
      <c r="O7" s="267">
        <f t="shared" si="0"/>
        <v>552.30999999999995</v>
      </c>
      <c r="P7" s="275">
        <f t="shared" si="1"/>
        <v>1104.6199999999999</v>
      </c>
      <c r="Q7" s="276">
        <v>2</v>
      </c>
      <c r="R7" s="267">
        <v>120</v>
      </c>
      <c r="S7" s="276">
        <v>0</v>
      </c>
      <c r="T7" s="267">
        <v>0</v>
      </c>
      <c r="U7" s="275">
        <f t="shared" si="2"/>
        <v>240</v>
      </c>
      <c r="V7" s="275">
        <f t="shared" si="3"/>
        <v>1344.62</v>
      </c>
      <c r="W7" s="275">
        <f t="shared" si="4"/>
        <v>1344.62</v>
      </c>
      <c r="X7" s="276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B41" sqref="B41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s="268" customFormat="1" ht="15" x14ac:dyDescent="0.2">
      <c r="A5" s="248" t="s">
        <v>229</v>
      </c>
      <c r="B5" s="248" t="s">
        <v>301</v>
      </c>
      <c r="C5" s="248" t="s">
        <v>608</v>
      </c>
      <c r="D5" s="278">
        <v>355</v>
      </c>
      <c r="E5" s="248" t="s">
        <v>313</v>
      </c>
      <c r="F5" s="248" t="s">
        <v>681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44881</v>
      </c>
      <c r="M5" s="266">
        <v>44884</v>
      </c>
      <c r="N5" s="267">
        <v>2113.0300000000002</v>
      </c>
      <c r="O5" s="267">
        <v>2364.62</v>
      </c>
      <c r="P5" s="267">
        <f>SUM(N5:O5)</f>
        <v>4477.6499999999996</v>
      </c>
      <c r="Q5" s="280">
        <v>4</v>
      </c>
      <c r="R5" s="267">
        <v>120</v>
      </c>
      <c r="S5" s="280">
        <v>0</v>
      </c>
      <c r="T5" s="267">
        <v>0</v>
      </c>
      <c r="U5" s="279">
        <f>Q5*R5+S5*T5</f>
        <v>480</v>
      </c>
      <c r="V5" s="279">
        <f>P5+U5</f>
        <v>4957.6499999999996</v>
      </c>
      <c r="W5" s="279">
        <f>V5</f>
        <v>4957.6499999999996</v>
      </c>
      <c r="X5" s="280"/>
    </row>
    <row r="6" spans="1:24" s="268" customFormat="1" ht="15" x14ac:dyDescent="0.2">
      <c r="A6" s="248" t="s">
        <v>229</v>
      </c>
      <c r="B6" s="248" t="s">
        <v>215</v>
      </c>
      <c r="C6" s="248" t="s">
        <v>48</v>
      </c>
      <c r="D6" s="278">
        <v>56</v>
      </c>
      <c r="E6" s="248" t="s">
        <v>615</v>
      </c>
      <c r="F6" s="248" t="s">
        <v>680</v>
      </c>
      <c r="G6" s="98" t="s">
        <v>31</v>
      </c>
      <c r="H6" s="98" t="s">
        <v>32</v>
      </c>
      <c r="I6" s="98" t="s">
        <v>33</v>
      </c>
      <c r="J6" s="285" t="s">
        <v>425</v>
      </c>
      <c r="K6" s="285" t="s">
        <v>426</v>
      </c>
      <c r="L6" s="266">
        <v>44872</v>
      </c>
      <c r="M6" s="266">
        <v>44875</v>
      </c>
      <c r="N6" s="267">
        <f>1908.15/2</f>
        <v>954.07500000000005</v>
      </c>
      <c r="O6" s="267">
        <f>1908.15/2</f>
        <v>954.07500000000005</v>
      </c>
      <c r="P6" s="267">
        <f t="shared" ref="P6:P11" si="0">SUM(N6:O6)</f>
        <v>1908.15</v>
      </c>
      <c r="Q6" s="280">
        <v>10</v>
      </c>
      <c r="R6" s="267">
        <v>120</v>
      </c>
      <c r="S6" s="280">
        <v>0</v>
      </c>
      <c r="T6" s="267">
        <v>0</v>
      </c>
      <c r="U6" s="279">
        <f t="shared" ref="U6:U11" si="1">Q6*R6+S6*T6</f>
        <v>1200</v>
      </c>
      <c r="V6" s="279">
        <f t="shared" ref="V6:V11" si="2">P6+U6</f>
        <v>3108.15</v>
      </c>
      <c r="W6" s="279">
        <f t="shared" ref="W6:W11" si="3">V6</f>
        <v>3108.15</v>
      </c>
      <c r="X6" s="280"/>
    </row>
    <row r="7" spans="1:24" s="268" customFormat="1" ht="15" x14ac:dyDescent="0.2">
      <c r="A7" s="248" t="s">
        <v>229</v>
      </c>
      <c r="B7" s="248" t="s">
        <v>229</v>
      </c>
      <c r="C7" s="248" t="s">
        <v>412</v>
      </c>
      <c r="D7" s="278">
        <v>0</v>
      </c>
      <c r="E7" s="248" t="s">
        <v>561</v>
      </c>
      <c r="F7" s="248" t="s">
        <v>681</v>
      </c>
      <c r="G7" s="98" t="s">
        <v>31</v>
      </c>
      <c r="H7" s="98" t="s">
        <v>32</v>
      </c>
      <c r="I7" s="98" t="s">
        <v>33</v>
      </c>
      <c r="J7" s="285" t="s">
        <v>38</v>
      </c>
      <c r="K7" s="285" t="s">
        <v>39</v>
      </c>
      <c r="L7" s="266">
        <v>44881</v>
      </c>
      <c r="M7" s="266">
        <v>44884</v>
      </c>
      <c r="N7" s="267">
        <v>2113.0300000000002</v>
      </c>
      <c r="O7" s="267">
        <v>2364.62</v>
      </c>
      <c r="P7" s="267">
        <f t="shared" si="0"/>
        <v>4477.6499999999996</v>
      </c>
      <c r="Q7" s="280">
        <v>0</v>
      </c>
      <c r="R7" s="267">
        <v>0</v>
      </c>
      <c r="S7" s="280">
        <v>0</v>
      </c>
      <c r="T7" s="267">
        <v>0</v>
      </c>
      <c r="U7" s="279">
        <f t="shared" si="1"/>
        <v>0</v>
      </c>
      <c r="V7" s="279">
        <f t="shared" si="2"/>
        <v>4477.6499999999996</v>
      </c>
      <c r="W7" s="279">
        <f t="shared" si="3"/>
        <v>4477.6499999999996</v>
      </c>
      <c r="X7" s="280"/>
    </row>
    <row r="8" spans="1:24" s="268" customFormat="1" ht="15" x14ac:dyDescent="0.2">
      <c r="A8" s="285" t="s">
        <v>250</v>
      </c>
      <c r="B8" s="248" t="s">
        <v>212</v>
      </c>
      <c r="C8" s="248" t="s">
        <v>397</v>
      </c>
      <c r="D8" s="278">
        <v>345</v>
      </c>
      <c r="E8" s="252" t="s">
        <v>650</v>
      </c>
      <c r="F8" s="248" t="s">
        <v>682</v>
      </c>
      <c r="G8" s="98" t="s">
        <v>31</v>
      </c>
      <c r="H8" s="98" t="s">
        <v>32</v>
      </c>
      <c r="I8" s="98" t="s">
        <v>33</v>
      </c>
      <c r="J8" s="285" t="s">
        <v>38</v>
      </c>
      <c r="K8" s="285" t="s">
        <v>39</v>
      </c>
      <c r="L8" s="266">
        <v>44873</v>
      </c>
      <c r="M8" s="266">
        <v>44873</v>
      </c>
      <c r="N8" s="267">
        <f>2930.51/2</f>
        <v>1465.2550000000001</v>
      </c>
      <c r="O8" s="267">
        <f>2930.51/2</f>
        <v>1465.2550000000001</v>
      </c>
      <c r="P8" s="267">
        <f t="shared" si="0"/>
        <v>2930.51</v>
      </c>
      <c r="Q8" s="280">
        <v>1</v>
      </c>
      <c r="R8" s="267">
        <v>120</v>
      </c>
      <c r="S8" s="280">
        <v>0</v>
      </c>
      <c r="T8" s="267">
        <v>0</v>
      </c>
      <c r="U8" s="279">
        <f t="shared" si="1"/>
        <v>120</v>
      </c>
      <c r="V8" s="279">
        <f t="shared" si="2"/>
        <v>3050.51</v>
      </c>
      <c r="W8" s="279">
        <f t="shared" si="3"/>
        <v>3050.51</v>
      </c>
      <c r="X8" s="280"/>
    </row>
    <row r="9" spans="1:24" s="268" customFormat="1" ht="15" x14ac:dyDescent="0.2">
      <c r="A9" s="248" t="s">
        <v>372</v>
      </c>
      <c r="B9" s="248" t="s">
        <v>238</v>
      </c>
      <c r="C9" s="248" t="s">
        <v>135</v>
      </c>
      <c r="D9" s="278">
        <v>230</v>
      </c>
      <c r="E9" s="248" t="s">
        <v>152</v>
      </c>
      <c r="F9" s="248" t="s">
        <v>682</v>
      </c>
      <c r="G9" s="98" t="s">
        <v>31</v>
      </c>
      <c r="H9" s="98" t="s">
        <v>32</v>
      </c>
      <c r="I9" s="98" t="s">
        <v>33</v>
      </c>
      <c r="J9" s="285" t="s">
        <v>38</v>
      </c>
      <c r="K9" s="285" t="s">
        <v>39</v>
      </c>
      <c r="L9" s="266">
        <v>44873</v>
      </c>
      <c r="M9" s="266">
        <v>44873</v>
      </c>
      <c r="N9" s="267">
        <f>3433/2</f>
        <v>1716.5</v>
      </c>
      <c r="O9" s="267">
        <f>3433/2</f>
        <v>1716.5</v>
      </c>
      <c r="P9" s="267">
        <f t="shared" si="0"/>
        <v>3433</v>
      </c>
      <c r="Q9" s="280">
        <v>1</v>
      </c>
      <c r="R9" s="267">
        <v>120</v>
      </c>
      <c r="S9" s="280">
        <v>0</v>
      </c>
      <c r="T9" s="267">
        <v>0</v>
      </c>
      <c r="U9" s="279">
        <f t="shared" si="1"/>
        <v>120</v>
      </c>
      <c r="V9" s="279">
        <f t="shared" si="2"/>
        <v>3553</v>
      </c>
      <c r="W9" s="279">
        <f t="shared" si="3"/>
        <v>3553</v>
      </c>
      <c r="X9" s="280"/>
    </row>
    <row r="10" spans="1:24" s="268" customFormat="1" ht="15" x14ac:dyDescent="0.2">
      <c r="A10" s="285" t="s">
        <v>250</v>
      </c>
      <c r="B10" s="248" t="s">
        <v>212</v>
      </c>
      <c r="C10" s="248" t="s">
        <v>612</v>
      </c>
      <c r="D10" s="278">
        <v>365</v>
      </c>
      <c r="E10" s="285" t="s">
        <v>52</v>
      </c>
      <c r="F10" s="248" t="s">
        <v>683</v>
      </c>
      <c r="G10" s="98" t="s">
        <v>31</v>
      </c>
      <c r="H10" s="98" t="s">
        <v>32</v>
      </c>
      <c r="I10" s="98" t="s">
        <v>33</v>
      </c>
      <c r="J10" s="285" t="s">
        <v>32</v>
      </c>
      <c r="K10" s="285" t="s">
        <v>390</v>
      </c>
      <c r="L10" s="266">
        <v>44881</v>
      </c>
      <c r="M10" s="266">
        <v>44882</v>
      </c>
      <c r="N10" s="267">
        <f>2265.36/2</f>
        <v>1132.68</v>
      </c>
      <c r="O10" s="267">
        <f>2265.36/2</f>
        <v>1132.68</v>
      </c>
      <c r="P10" s="267">
        <f t="shared" si="0"/>
        <v>2265.36</v>
      </c>
      <c r="Q10" s="280">
        <v>2</v>
      </c>
      <c r="R10" s="267">
        <v>120</v>
      </c>
      <c r="S10" s="280">
        <v>0</v>
      </c>
      <c r="T10" s="267">
        <v>0</v>
      </c>
      <c r="U10" s="279">
        <f t="shared" si="1"/>
        <v>240</v>
      </c>
      <c r="V10" s="279">
        <f t="shared" si="2"/>
        <v>2505.36</v>
      </c>
      <c r="W10" s="279">
        <f t="shared" si="3"/>
        <v>2505.36</v>
      </c>
      <c r="X10" s="280"/>
    </row>
    <row r="11" spans="1:24" s="268" customFormat="1" ht="15" x14ac:dyDescent="0.2">
      <c r="A11" s="285" t="s">
        <v>250</v>
      </c>
      <c r="B11" s="248" t="s">
        <v>212</v>
      </c>
      <c r="C11" s="248" t="s">
        <v>270</v>
      </c>
      <c r="D11" s="278" t="s">
        <v>173</v>
      </c>
      <c r="E11" s="252" t="s">
        <v>599</v>
      </c>
      <c r="F11" s="248" t="s">
        <v>683</v>
      </c>
      <c r="G11" s="98" t="s">
        <v>31</v>
      </c>
      <c r="H11" s="98" t="s">
        <v>32</v>
      </c>
      <c r="I11" s="98" t="s">
        <v>33</v>
      </c>
      <c r="J11" s="285" t="s">
        <v>32</v>
      </c>
      <c r="K11" s="285" t="s">
        <v>390</v>
      </c>
      <c r="L11" s="266">
        <v>44881</v>
      </c>
      <c r="M11" s="266">
        <v>44882</v>
      </c>
      <c r="N11" s="267">
        <f>2265.36/2</f>
        <v>1132.68</v>
      </c>
      <c r="O11" s="267">
        <f>2265.36/2</f>
        <v>1132.68</v>
      </c>
      <c r="P11" s="267">
        <f t="shared" si="0"/>
        <v>2265.36</v>
      </c>
      <c r="Q11" s="280">
        <v>2</v>
      </c>
      <c r="R11" s="267">
        <v>120</v>
      </c>
      <c r="S11" s="280">
        <v>0</v>
      </c>
      <c r="T11" s="267">
        <v>0</v>
      </c>
      <c r="U11" s="279">
        <f t="shared" si="1"/>
        <v>240</v>
      </c>
      <c r="V11" s="279">
        <f t="shared" si="2"/>
        <v>2505.36</v>
      </c>
      <c r="W11" s="279">
        <f t="shared" si="3"/>
        <v>2505.36</v>
      </c>
      <c r="X11" s="28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A7" sqref="A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9" t="s">
        <v>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</row>
    <row r="2" spans="1:24" ht="15" x14ac:dyDescent="0.25">
      <c r="A2" s="289" t="s">
        <v>5</v>
      </c>
      <c r="B2" s="289"/>
      <c r="C2" s="289" t="s">
        <v>6</v>
      </c>
      <c r="D2" s="289"/>
      <c r="E2" s="289"/>
      <c r="F2" s="289" t="s">
        <v>3</v>
      </c>
      <c r="G2" s="289"/>
      <c r="H2" s="289"/>
      <c r="I2" s="289"/>
      <c r="J2" s="289"/>
      <c r="K2" s="289"/>
      <c r="L2" s="289"/>
      <c r="M2" s="289"/>
      <c r="N2" s="289" t="s">
        <v>7</v>
      </c>
      <c r="O2" s="289"/>
      <c r="P2" s="289"/>
      <c r="Q2" s="289" t="s">
        <v>1</v>
      </c>
      <c r="R2" s="289"/>
      <c r="S2" s="289"/>
      <c r="T2" s="289"/>
      <c r="U2" s="289"/>
      <c r="V2" s="289"/>
      <c r="W2" s="289" t="s">
        <v>8</v>
      </c>
      <c r="X2" s="341" t="s">
        <v>9</v>
      </c>
    </row>
    <row r="3" spans="1:24" ht="15" x14ac:dyDescent="0.25">
      <c r="A3" s="287" t="s">
        <v>10</v>
      </c>
      <c r="B3" s="287" t="s">
        <v>11</v>
      </c>
      <c r="C3" s="287" t="s">
        <v>12</v>
      </c>
      <c r="D3" s="287" t="s">
        <v>13</v>
      </c>
      <c r="E3" s="287" t="s">
        <v>14</v>
      </c>
      <c r="F3" s="287" t="s">
        <v>15</v>
      </c>
      <c r="G3" s="287" t="s">
        <v>16</v>
      </c>
      <c r="H3" s="287" t="s">
        <v>17</v>
      </c>
      <c r="I3" s="287"/>
      <c r="J3" s="286" t="s">
        <v>18</v>
      </c>
      <c r="K3" s="286"/>
      <c r="L3" s="287" t="s">
        <v>19</v>
      </c>
      <c r="M3" s="287" t="s">
        <v>20</v>
      </c>
      <c r="N3" s="286" t="s">
        <v>21</v>
      </c>
      <c r="O3" s="286" t="s">
        <v>22</v>
      </c>
      <c r="P3" s="286" t="s">
        <v>23</v>
      </c>
      <c r="Q3" s="286" t="s">
        <v>24</v>
      </c>
      <c r="R3" s="286"/>
      <c r="S3" s="286" t="s">
        <v>25</v>
      </c>
      <c r="T3" s="286"/>
      <c r="U3" s="287" t="s">
        <v>26</v>
      </c>
      <c r="V3" s="286" t="s">
        <v>23</v>
      </c>
      <c r="W3" s="289"/>
      <c r="X3" s="341"/>
    </row>
    <row r="4" spans="1:24" ht="15" x14ac:dyDescent="0.25">
      <c r="A4" s="344"/>
      <c r="B4" s="344"/>
      <c r="C4" s="344"/>
      <c r="D4" s="344"/>
      <c r="E4" s="344"/>
      <c r="F4" s="344"/>
      <c r="G4" s="344"/>
      <c r="H4" s="10" t="s">
        <v>27</v>
      </c>
      <c r="I4" s="10" t="s">
        <v>28</v>
      </c>
      <c r="J4" s="10" t="s">
        <v>27</v>
      </c>
      <c r="K4" s="11" t="s">
        <v>29</v>
      </c>
      <c r="L4" s="344"/>
      <c r="M4" s="344"/>
      <c r="N4" s="345"/>
      <c r="O4" s="345"/>
      <c r="P4" s="345"/>
      <c r="Q4" s="10" t="s">
        <v>2</v>
      </c>
      <c r="R4" s="11" t="s">
        <v>30</v>
      </c>
      <c r="S4" s="10" t="s">
        <v>2</v>
      </c>
      <c r="T4" s="11" t="s">
        <v>30</v>
      </c>
      <c r="U4" s="344"/>
      <c r="V4" s="345"/>
      <c r="W4" s="343"/>
      <c r="X4" s="342"/>
    </row>
    <row r="5" spans="1:24" s="268" customFormat="1" ht="15" x14ac:dyDescent="0.2">
      <c r="A5" s="248" t="s">
        <v>229</v>
      </c>
      <c r="B5" s="248" t="s">
        <v>227</v>
      </c>
      <c r="C5" s="357" t="s">
        <v>581</v>
      </c>
      <c r="D5" s="282">
        <v>357</v>
      </c>
      <c r="E5" s="357" t="s">
        <v>262</v>
      </c>
      <c r="F5" s="357" t="s">
        <v>686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44908</v>
      </c>
      <c r="M5" s="266">
        <v>44910</v>
      </c>
      <c r="N5" s="267">
        <f>1670.62/2</f>
        <v>835.31</v>
      </c>
      <c r="O5" s="267">
        <f>1670.62/2</f>
        <v>835.31</v>
      </c>
      <c r="P5" s="267">
        <f>SUM(N5:O5)</f>
        <v>1670.62</v>
      </c>
      <c r="Q5" s="284">
        <v>3</v>
      </c>
      <c r="R5" s="267">
        <v>120</v>
      </c>
      <c r="S5" s="284">
        <v>0</v>
      </c>
      <c r="T5" s="267">
        <v>0</v>
      </c>
      <c r="U5" s="283">
        <f>Q5*R5+S5*T5</f>
        <v>360</v>
      </c>
      <c r="V5" s="283">
        <f>P5+U5</f>
        <v>2030.62</v>
      </c>
      <c r="W5" s="283">
        <f>V5</f>
        <v>2030.62</v>
      </c>
      <c r="X5" s="284"/>
    </row>
    <row r="6" spans="1:24" s="268" customFormat="1" ht="15" x14ac:dyDescent="0.2">
      <c r="A6" s="248" t="s">
        <v>250</v>
      </c>
      <c r="B6" s="248" t="s">
        <v>234</v>
      </c>
      <c r="C6" s="357" t="s">
        <v>450</v>
      </c>
      <c r="D6" s="282">
        <v>300</v>
      </c>
      <c r="E6" s="357" t="s">
        <v>687</v>
      </c>
      <c r="F6" s="357" t="s">
        <v>685</v>
      </c>
      <c r="G6" s="98" t="s">
        <v>31</v>
      </c>
      <c r="H6" s="98" t="s">
        <v>32</v>
      </c>
      <c r="I6" s="98" t="s">
        <v>33</v>
      </c>
      <c r="J6" s="357" t="s">
        <v>32</v>
      </c>
      <c r="K6" s="357" t="s">
        <v>390</v>
      </c>
      <c r="L6" s="266">
        <v>44899</v>
      </c>
      <c r="M6" s="266">
        <v>44901</v>
      </c>
      <c r="N6" s="267">
        <f>3264.36/2</f>
        <v>1632.18</v>
      </c>
      <c r="O6" s="267">
        <f>3264.36/2</f>
        <v>1632.18</v>
      </c>
      <c r="P6" s="267">
        <f t="shared" ref="P6:P7" si="0">SUM(N6:O6)</f>
        <v>3264.36</v>
      </c>
      <c r="Q6" s="284">
        <v>3</v>
      </c>
      <c r="R6" s="267">
        <v>120</v>
      </c>
      <c r="S6" s="284">
        <v>0</v>
      </c>
      <c r="T6" s="267">
        <v>0</v>
      </c>
      <c r="U6" s="283">
        <f t="shared" ref="U6:U7" si="1">Q6*R6+S6*T6</f>
        <v>360</v>
      </c>
      <c r="V6" s="283">
        <f t="shared" ref="V6:V7" si="2">P6+U6</f>
        <v>3624.36</v>
      </c>
      <c r="W6" s="283">
        <f t="shared" ref="W6:W7" si="3">V6</f>
        <v>3624.36</v>
      </c>
      <c r="X6" s="284"/>
    </row>
    <row r="7" spans="1:24" s="268" customFormat="1" ht="15" x14ac:dyDescent="0.2">
      <c r="A7" s="248" t="s">
        <v>250</v>
      </c>
      <c r="B7" s="248" t="s">
        <v>250</v>
      </c>
      <c r="C7" s="248" t="s">
        <v>378</v>
      </c>
      <c r="D7" s="282"/>
      <c r="E7" s="357" t="s">
        <v>55</v>
      </c>
      <c r="F7" s="357" t="s">
        <v>684</v>
      </c>
      <c r="G7" s="98" t="s">
        <v>31</v>
      </c>
      <c r="H7" s="98" t="s">
        <v>32</v>
      </c>
      <c r="I7" s="98" t="s">
        <v>33</v>
      </c>
      <c r="J7" s="357" t="s">
        <v>121</v>
      </c>
      <c r="K7" s="357" t="s">
        <v>62</v>
      </c>
      <c r="L7" s="266">
        <v>44894</v>
      </c>
      <c r="M7" s="266">
        <v>44898</v>
      </c>
      <c r="N7" s="267">
        <f>1879.42/2</f>
        <v>939.71</v>
      </c>
      <c r="O7" s="267">
        <f>1879.42/2</f>
        <v>939.71</v>
      </c>
      <c r="P7" s="267">
        <f t="shared" si="0"/>
        <v>1879.42</v>
      </c>
      <c r="Q7" s="284">
        <v>0</v>
      </c>
      <c r="R7" s="267">
        <v>0</v>
      </c>
      <c r="S7" s="284">
        <v>0</v>
      </c>
      <c r="T7" s="267">
        <v>0</v>
      </c>
      <c r="U7" s="283">
        <f t="shared" si="1"/>
        <v>0</v>
      </c>
      <c r="V7" s="283">
        <f t="shared" si="2"/>
        <v>1879.42</v>
      </c>
      <c r="W7" s="283">
        <f t="shared" si="3"/>
        <v>1879.42</v>
      </c>
      <c r="X7" s="28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43101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43160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8" t="s">
        <v>0</v>
      </c>
      <c r="W5" s="288"/>
      <c r="X5" s="8">
        <v>43191</v>
      </c>
    </row>
    <row r="6" spans="1:24" x14ac:dyDescent="0.2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</row>
    <row r="7" spans="1:24" x14ac:dyDescent="0.25">
      <c r="A7" s="289" t="s">
        <v>5</v>
      </c>
      <c r="B7" s="289"/>
      <c r="C7" s="289" t="s">
        <v>6</v>
      </c>
      <c r="D7" s="289"/>
      <c r="E7" s="289"/>
      <c r="F7" s="289" t="s">
        <v>3</v>
      </c>
      <c r="G7" s="289"/>
      <c r="H7" s="289"/>
      <c r="I7" s="289"/>
      <c r="J7" s="289"/>
      <c r="K7" s="289"/>
      <c r="L7" s="289"/>
      <c r="M7" s="289"/>
      <c r="N7" s="289" t="s">
        <v>7</v>
      </c>
      <c r="O7" s="289"/>
      <c r="P7" s="289"/>
      <c r="Q7" s="289" t="s">
        <v>1</v>
      </c>
      <c r="R7" s="289"/>
      <c r="S7" s="289"/>
      <c r="T7" s="289"/>
      <c r="U7" s="289"/>
      <c r="V7" s="289"/>
      <c r="W7" s="289" t="s">
        <v>8</v>
      </c>
      <c r="X7" s="289" t="s">
        <v>9</v>
      </c>
    </row>
    <row r="8" spans="1:24" s="9" customFormat="1" x14ac:dyDescent="0.25">
      <c r="A8" s="287" t="s">
        <v>10</v>
      </c>
      <c r="B8" s="287" t="s">
        <v>11</v>
      </c>
      <c r="C8" s="287" t="s">
        <v>12</v>
      </c>
      <c r="D8" s="287" t="s">
        <v>13</v>
      </c>
      <c r="E8" s="287" t="s">
        <v>14</v>
      </c>
      <c r="F8" s="287" t="s">
        <v>15</v>
      </c>
      <c r="G8" s="287" t="s">
        <v>16</v>
      </c>
      <c r="H8" s="287" t="s">
        <v>17</v>
      </c>
      <c r="I8" s="287"/>
      <c r="J8" s="286" t="s">
        <v>18</v>
      </c>
      <c r="K8" s="286"/>
      <c r="L8" s="287" t="s">
        <v>19</v>
      </c>
      <c r="M8" s="287" t="s">
        <v>20</v>
      </c>
      <c r="N8" s="286" t="s">
        <v>21</v>
      </c>
      <c r="O8" s="286" t="s">
        <v>22</v>
      </c>
      <c r="P8" s="286" t="s">
        <v>23</v>
      </c>
      <c r="Q8" s="286" t="s">
        <v>24</v>
      </c>
      <c r="R8" s="286"/>
      <c r="S8" s="286" t="s">
        <v>25</v>
      </c>
      <c r="T8" s="286"/>
      <c r="U8" s="287" t="s">
        <v>26</v>
      </c>
      <c r="V8" s="286" t="s">
        <v>23</v>
      </c>
      <c r="W8" s="289"/>
      <c r="X8" s="289"/>
    </row>
    <row r="9" spans="1:24" s="9" customFormat="1" ht="17.25" customHeight="1" x14ac:dyDescent="0.25">
      <c r="A9" s="287"/>
      <c r="B9" s="287"/>
      <c r="C9" s="287"/>
      <c r="D9" s="287"/>
      <c r="E9" s="287"/>
      <c r="F9" s="287"/>
      <c r="G9" s="287"/>
      <c r="H9" s="10" t="s">
        <v>27</v>
      </c>
      <c r="I9" s="10" t="s">
        <v>28</v>
      </c>
      <c r="J9" s="10" t="s">
        <v>27</v>
      </c>
      <c r="K9" s="11" t="s">
        <v>29</v>
      </c>
      <c r="L9" s="287"/>
      <c r="M9" s="287"/>
      <c r="N9" s="286"/>
      <c r="O9" s="286"/>
      <c r="P9" s="286"/>
      <c r="Q9" s="10" t="s">
        <v>2</v>
      </c>
      <c r="R9" s="11" t="s">
        <v>30</v>
      </c>
      <c r="S9" s="10" t="s">
        <v>2</v>
      </c>
      <c r="T9" s="11" t="s">
        <v>30</v>
      </c>
      <c r="U9" s="287"/>
      <c r="V9" s="286"/>
      <c r="W9" s="289"/>
      <c r="X9" s="289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64</vt:i4>
      </vt:variant>
    </vt:vector>
  </HeadingPairs>
  <TitlesOfParts>
    <vt:vector size="64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2023-01-05T13:44:48Z</dcterms:modified>
</cp:coreProperties>
</file>